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65" yWindow="225" windowWidth="23805" windowHeight="7665" firstSheet="1" activeTab="1"/>
  </bookViews>
  <sheets>
    <sheet name="Prilojenie 1-lv" sheetId="6" state="hidden" r:id="rId1"/>
    <sheet name="Prilojenie 1" sheetId="7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7" l="1"/>
  <c r="I3" i="7"/>
  <c r="K2" i="7"/>
  <c r="K3" i="7"/>
  <c r="K4" i="7"/>
  <c r="J5" i="7"/>
  <c r="K5" i="7"/>
  <c r="K6" i="7"/>
  <c r="J6" i="7"/>
  <c r="K9" i="7"/>
  <c r="K10" i="7"/>
  <c r="I5" i="7"/>
  <c r="J2" i="7"/>
  <c r="J10" i="7"/>
  <c r="I10" i="7"/>
  <c r="F10" i="7"/>
  <c r="J9" i="7"/>
  <c r="I9" i="7"/>
  <c r="F9" i="7"/>
  <c r="I8" i="7"/>
  <c r="K8" i="7"/>
  <c r="J8" i="7"/>
  <c r="F8" i="7"/>
  <c r="F7" i="7"/>
  <c r="I7" i="7"/>
  <c r="F6" i="7"/>
  <c r="K7" i="7"/>
  <c r="J7" i="7"/>
  <c r="I2" i="7"/>
  <c r="F2" i="7"/>
  <c r="I6" i="7"/>
  <c r="F5" i="7"/>
  <c r="F3" i="7"/>
  <c r="J4" i="7"/>
  <c r="F4" i="7"/>
  <c r="J3" i="7"/>
  <c r="G2" i="7" l="1"/>
  <c r="H10" i="7" l="1"/>
  <c r="G10" i="7"/>
  <c r="H9" i="7"/>
  <c r="G9" i="7"/>
  <c r="H8" i="7"/>
  <c r="G8" i="7"/>
  <c r="H5" i="7"/>
  <c r="G5" i="7"/>
  <c r="H4" i="7"/>
  <c r="G4" i="7"/>
  <c r="H3" i="7"/>
  <c r="G3" i="7"/>
  <c r="H2" i="7"/>
  <c r="H7" i="6" l="1"/>
  <c r="H7" i="7" s="1"/>
  <c r="H6" i="6"/>
  <c r="H6" i="7" s="1"/>
  <c r="J4" i="6"/>
  <c r="G6" i="6" l="1"/>
  <c r="G6" i="7" s="1"/>
  <c r="G7" i="6"/>
  <c r="G7" i="7" s="1"/>
  <c r="I7" i="6" l="1"/>
  <c r="I6" i="6"/>
</calcChain>
</file>

<file path=xl/sharedStrings.xml><?xml version="1.0" encoding="utf-8"?>
<sst xmlns="http://schemas.openxmlformats.org/spreadsheetml/2006/main" count="142" uniqueCount="71">
  <si>
    <t>ПРИОРИТЕТ</t>
  </si>
  <si>
    <t>НОМЕР НА ПРОЕКТА ПО CCI</t>
  </si>
  <si>
    <t>ДАТА НА ПРИКЛЮЧВАНЕ</t>
  </si>
  <si>
    <t>НАЦИОНАЛНО ПУБЛИЧНО УЧАСТИЕ</t>
  </si>
  <si>
    <t>ДАТА НА РЕШЕНИЕТО НА КОМИСИЯТА</t>
  </si>
  <si>
    <t>ОБЩ ОКОНЧАТЕЛЕН РАЗМЕР НА ИНВЕСТИЦИОННИТЕ РАЗХОДИ</t>
  </si>
  <si>
    <t>ПОМОЩ ОТ СЪЮЗА</t>
  </si>
  <si>
    <t>НАЦИОНАЛНО УЧАСТИЕ</t>
  </si>
  <si>
    <t>ДРУГИ ИЗТОЧНИЦ</t>
  </si>
  <si>
    <t>ЗАЕМ ОТ ЕИБ/ЕИФ</t>
  </si>
  <si>
    <t>КЛЮЧОВИ ПОКАЗАТЕЛИ ЗА РЕЗУЛТАТИТЕ (result)</t>
  </si>
  <si>
    <t>ОСНОВНИ ПОКАЗАТЕЛИ (когато е приложимо)(core)</t>
  </si>
  <si>
    <t xml:space="preserve">Приоритетна ос 2 „Развитие на пътната инфраструктура по Транс-европейските </t>
  </si>
  <si>
    <t>Приоритетна ос 3 "Подобряване на интермодалността при превозите на пътници и товари"</t>
  </si>
  <si>
    <t>„Доизграждане на автомагистрала Тракия между
Стара Загора и Карнобат“</t>
  </si>
  <si>
    <t>„Разширение на метрото в София етап I ( Пътен възел „Надежда” – Централна жп гара – пл. „Света неделя” – бул. „Черни връх”)”</t>
  </si>
  <si>
    <t>„Строителство на автомагистрала „Марица“, лот 1 и
лот 2“</t>
  </si>
  <si>
    <t>„Строителство на автомагистрала „Струма“, лотове 1, 2 и
4 и подготовка на лот 3“</t>
  </si>
  <si>
    <t>„Разширение на метрото в София етап II, между Обеля и Надежда и ж.к. Младост 1 и бул. „Цариградско шосе“</t>
  </si>
  <si>
    <t>„Разширение на метрото в София етап III: Лот 1 (бул. „Цариградско шосе” – Летище София) и Лот 2 (ж.к. „Младост 1” – Бизнес парк в ж.к. „Младост 4”)</t>
  </si>
  <si>
    <t>ПРОЕКТ НАИМЕНОВАНИЕ</t>
  </si>
  <si>
    <t>2012BG161PR00</t>
  </si>
  <si>
    <t>2010BG161PR002</t>
  </si>
  <si>
    <t>2011BG161PR004</t>
  </si>
  <si>
    <t>2011BG161PR006</t>
  </si>
  <si>
    <t>2008BG161PR001</t>
  </si>
  <si>
    <t>2011BG161PR002</t>
  </si>
  <si>
    <t>2012BG161PR002</t>
  </si>
  <si>
    <t>„Западна Дъга на Околовръстен Път София“</t>
  </si>
  <si>
    <t xml:space="preserve">КЛЮЧОВИ ПОКАЗАТЕЛИ ЗА РЕАЛИЗАЦИЯТА (output) </t>
  </si>
  <si>
    <t xml:space="preserve">– 5 (5) нови метростанции;
– Саниране и довършване на конструкциите на 2 (2) изградени метростанции;
– Строителство на 2 (2) участъкови тунела между MС 5-II - MС 9-II и между MС 10-II - MС 11-II с дължина 4,4 км. (4,4 km) (включително два (2) пункта за обръщане на посоката на движение в началото и в края на трасето);
– Саниране на метроучастъка между МС 9-ІІ и МС 10-ІІ с дължина 1 050 м (1050);
– Релсов път и контактна релса с дължина 6,5 км (6,5) (двойна ж.п. линия);
– 3 (3) диспечерски системи за управление;
– Контрол на движението, устройства за енергоснабдяване и санитарно-технически устройства за участък с дължина 6,5 (6,5)км;
– Система за радиовръзка за 6,5 (6,5) км трасе;
– Система за електроснабдяване в това число 7 (7) тягово-понизителни станции с външно електрозахранване, кабелни линии за 6,5 км (6,5) трасе;
– Системи за автоматика на движението и регулиране на скоростта на влаковете за трасе с дължина 6,5 (6,5) км;
– Комплексна аудиовизуални система 1 (1).
</t>
  </si>
  <si>
    <t>Нови метростанции - 6 (6); Участъкови тунели (в
km)-5,1 км (5,1); Двурелсово железопътно
трасе и контактна релса
(в km) -12,8 (12,8); Диспечерски системи за
управление - 6 (6);Тягово-понизителни
станции - 5 (5); метровлака 18 (18); паркоместа (автомобили) 1900 (1900)</t>
  </si>
  <si>
    <t>Нови метростанции - 7 (7); Участъкови тунели (в
km)-4,65 (4,65)км; Двурелсово железопътно
трасе и контактна релса
(в km) -13,12  (13,12); Диспечерски системи за
управление - 7 (6);Тягово-понизителни
станции - 4 (4)</t>
  </si>
  <si>
    <t>21.12.2010; 25.07.2016</t>
  </si>
  <si>
    <t>11.4.2014;19.04.2016</t>
  </si>
  <si>
    <t>01.7.2011; 25.07.2016</t>
  </si>
  <si>
    <t>22.2.2012; 25.07.2016</t>
  </si>
  <si>
    <t>27.2.2013; 25.07.2016</t>
  </si>
  <si>
    <t>Дължина на построения участък от автомагистралата: 65,620 (65,620) km
Брой на пътните възли: 3 (3)
Мостове (над реки): 5 (5)
Надлези при пътища: 5 (5)
Подлези при пътища: 5 (5)
Надлези при железопътни линии: 2 (2)
Подлези при железопътни линии: 1 (1)
Шумоизолиращи прегради:  3552 (17 100 m)
Площадки за краткотраен отдих/обслужване: 10 (10)</t>
  </si>
  <si>
    <t>Дължина на построения участък: 116,6 (115,2 km
); Пресичания с пътища: 5 (5)
Мостове: 10 (10)
Надлези при републикански и местни пътища: 13 (16)
Подлези при републикански и местни пътища: 3 (3)
Надлези при железопътни линии: 3 (3)
Надлези при селскостопански пътища: 23 (22)
Подлези при селскостопански пътища: 12 (12)
Шумоизолиращи прегради: 1130 (3500 m)
Предпазни мрежи: 241 793 (275 179 m); крайпътни обслужващи комплекси 20 160 кв. м (20 160 кв.м)</t>
  </si>
  <si>
    <t xml:space="preserve">Приоритетна ос 1 „Развитие на железопътната инфраструктура по Транс-европейските </t>
  </si>
  <si>
    <t>2011BG161PR001</t>
  </si>
  <si>
    <t>„Рехабилитация на железопътната инфраструктура в
участъци от железопътната линия Пловдив – Бургас“,</t>
  </si>
  <si>
    <t>01.7.2011; 04.05.2016</t>
  </si>
  <si>
    <t>Дължина на железопътното трасе в км 177,4 (177,4); Дължина на обновените жп релси 292,35 (292 km.); Дължина на рехабилитираните въздушни линии в km 305 (305,0) km.;Рехабилитирани главни коловози в гари 3 (3);Рехабилитирани прелези 18 (18); Гари с подменена сигнализация 0 (0)</t>
  </si>
  <si>
    <t>2010BG161PR004</t>
  </si>
  <si>
    <t>„Електрификация и реконструкция на железопътна линия Пловдив-Свиленград по коридори IV и IX, фаза 2: Първомай- Свиленград“</t>
  </si>
  <si>
    <t>22.12.2011; 25.07.2016</t>
  </si>
  <si>
    <t>спестено време за пътуване (хил. часа/година) 1 778 (17 703); стойност на спестеното време (евро/год.) 15 353 845 (151 000 000)</t>
  </si>
  <si>
    <t>спестени евро (жп)(евро за година) 6 497 283 (4,65); спестено време за пътуване по жп линиите 2 939 (2510)</t>
  </si>
  <si>
    <t>спестено време за пътуване (хил. часа/година) 2 118 (2902); стойност на спестеното време (евро/год.) 15 460 471 (13 29 0 282)</t>
  </si>
  <si>
    <t>спестено време за пътуване (хил. часа/година) 2 918 (3 358); стойност на спестеното време (евро/год.) 20 593 583 (26 800 000)</t>
  </si>
  <si>
    <t>спестено време за пътуване (хил. часа/година) 4 366 (2 460); стойност на спестеното време (евро/год.)  26 178 222 (26 800 000)</t>
  </si>
  <si>
    <t>брой пътувания, осъществени с метрото (хил./год)    16 344            (26 486) спестено време за пътуване по метролиниите (хил. часа год.);  4 358
   ( 4 083) стойност на спестеното време за пътуване по метролинниите (евро година)  23 066 126 
 (19 241 711)</t>
  </si>
  <si>
    <t xml:space="preserve">16.12.2016 г. </t>
  </si>
  <si>
    <t>03.02.2017 г.</t>
  </si>
  <si>
    <t>Дължина на изградената отсечка от автомагистралата:68,96 км (68,480 км)
Пътни възли: 10 (10)
Мостове: 30 (14)
Тунели: 2 бр. (730м) (1 (150 m)
Преминавания над пътища: 24 (20)
Преминавания под пътища: 14 (13)
Преминавания над железопътни линии: 6 (3); Преминавания под железопътни линии: 0 (1)
1 (1) надлез и 1(3) подлеза за животни, изместване
на 4,8 км. (6,8) км електрифициран железен път и 1497 (9 360) м подпорни стени.</t>
  </si>
  <si>
    <t>спестени евро (жп)(евро за година)  2 538 850 (2 940 000); спестено време за пътуване по жп линиите 1 770 (1740)</t>
  </si>
  <si>
    <t xml:space="preserve">реконсруирани жп линии 99,77 (96,5);TEN жп линии 99,77 (96,5); спестени евро (жп)(евро за година)  2 538 850 (2 940 000)  </t>
  </si>
  <si>
    <t>нови пътища 116,6 km (115,2); нови TEN пътища 116,6 (115,2); стойност на спестеното време(евро на година) 15 353 845 (151 000 000)</t>
  </si>
  <si>
    <t>нови пътища 65,620 km (65 620); нови TEN пътища (65, 620); стойност на спестеното време(евро на година) 15 460 471 (13 29 0 282)</t>
  </si>
  <si>
    <t>нови пътища 70,34 (68,480); нови TEN пътища 70,34 (68,480) км; стойност на спестеното време(евро на година) 20 593 583 (26 800 000)</t>
  </si>
  <si>
    <t>допълнително население, обслужвано от подобрен градски транспорт 179 750</t>
  </si>
  <si>
    <t>допълнително население, обслужвано от подобрен градски транспорт 171 905</t>
  </si>
  <si>
    <t>допълнително население, обслужвано от подобрен градски транспорт 207 585</t>
  </si>
  <si>
    <t>брой пътувания, осъществени с метрото (хил./год)  7 573 (14 860) спестено време за пътуване по метролиниите (хил. часа год.);  665 (1 314) стойност на спестеното време за пътуване по метролиниите (евро година) 3 213 158 (6 192 564)</t>
  </si>
  <si>
    <t>брой пътувания, осъществени с метрото (хил./год)    15 400 (27 794) спестено време за пътуване по метролиниите (хил. часа год.);  2 690 (4745) стойност на спестеното време за пътуване по метролиниите (евро година) 12 987 358 (20 000 000)</t>
  </si>
  <si>
    <t>реконструирани жп линии 177,4 TEN жп линии 177,4 (177,4); спестени евро (жп)(евро за година)  6 497 283 (4,65)</t>
  </si>
  <si>
    <t>нови пътища 8,537 km (8,54); нови TEN пътища  8,537 km (8,54); стойност на спестеното време(евро на година) 26 178 222 (26 800 000)</t>
  </si>
  <si>
    <r>
      <t xml:space="preserve">Дължина на реконструираното трасе в км 99,77 (96,5) км; премахнати прелези 19 (20);гари с обновена сигнализация 7 (7); Инсталирана контакна мрежа на км железен път 102,966 (100.2 км) </t>
    </r>
    <r>
      <rPr>
        <i/>
        <sz val="10"/>
        <color theme="1"/>
        <rFont val="Calibri"/>
        <family val="2"/>
        <charset val="204"/>
        <scheme val="minor"/>
      </rPr>
      <t>(Стойностите на показателите включват частта от Фаза 2, изпълнена в обхвата на ИСПА)</t>
    </r>
  </si>
  <si>
    <r>
      <t xml:space="preserve">Дължина на двата построени участъка: 8 537 (8 537 m (всички TEN-T) </t>
    </r>
    <r>
      <rPr>
        <i/>
        <sz val="9"/>
        <color theme="1"/>
        <rFont val="Calibri"/>
        <family val="2"/>
        <charset val="204"/>
        <scheme val="minor"/>
      </rPr>
      <t>(включва и участъка, финансиран по ОПТТИ)</t>
    </r>
    <r>
      <rPr>
        <sz val="9"/>
        <color theme="1"/>
        <rFont val="Calibri"/>
        <family val="2"/>
        <charset val="204"/>
        <scheme val="minor"/>
      </rPr>
      <t xml:space="preserve">
Ленти за активен трафик: 6(6)
Пресичания с пътища: 5 (5)
Мостове (над реки): 2 (2)
Надлези над пътища: 2 (1)
Надлези над железопътни линии:  1 (1)
Подлези: 1 (1)
Кръгови кръстовища: 3 (3 (част от кръстовищата с булевард Царица Йоанна,
булевард Сливница и булевард Ломско шосе);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</si>
</sst>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\ &quot;г.&quot;;@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0"/>
      <color rgb="FF0000F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14" fontId="2" fillId="0" borderId="1" xfId="0" applyNumberFormat="1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4" fontId="2" fillId="2" borderId="1" xfId="0" applyNumberFormat="1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4" fontId="2" fillId="2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0" fillId="0" borderId="1" xfId="0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0" fillId="2" borderId="1" xfId="0" applyFont="1" applyFill="1" applyBorder="1" applyAlignment="1">
      <alignment horizontal="center" vertical="center" wrapText="1" shrinkToFit="1"/>
    </xf>
    <xf numFmtId="4" fontId="0" fillId="0" borderId="0" xfId="0" applyNumberFormat="1"/>
    <xf numFmtId="0" fontId="0" fillId="3" borderId="1" xfId="0" applyFont="1" applyFill="1" applyBorder="1" applyAlignment="1">
      <alignment horizontal="center" vertical="center" wrapText="1" shrinkToFit="1"/>
    </xf>
    <xf numFmtId="4" fontId="2" fillId="3" borderId="1" xfId="0" applyNumberFormat="1" applyFont="1" applyFill="1" applyBorder="1" applyAlignment="1">
      <alignment horizontal="center" vertical="center" wrapText="1" shrinkToFit="1"/>
    </xf>
    <xf numFmtId="0" fontId="0" fillId="3" borderId="0" xfId="0" applyFill="1"/>
    <xf numFmtId="4" fontId="8" fillId="2" borderId="1" xfId="0" applyNumberFormat="1" applyFont="1" applyFill="1" applyBorder="1" applyAlignment="1">
      <alignment horizontal="center" vertical="center" wrapText="1" shrinkToFit="1"/>
    </xf>
    <xf numFmtId="4" fontId="8" fillId="3" borderId="1" xfId="0" applyNumberFormat="1" applyFont="1" applyFill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opLeftCell="A9" workbookViewId="0">
      <selection activeCell="F9" sqref="F9:J9"/>
    </sheetView>
  </sheetViews>
  <sheetFormatPr defaultRowHeight="15" x14ac:dyDescent="0.25"/>
  <cols>
    <col min="1" max="2" width="25.28515625" customWidth="1"/>
    <col min="3" max="3" width="26.42578125" customWidth="1"/>
    <col min="4" max="4" width="15" customWidth="1"/>
    <col min="5" max="5" width="16" customWidth="1"/>
    <col min="6" max="6" width="16.42578125" customWidth="1"/>
    <col min="7" max="7" width="16.85546875" customWidth="1"/>
    <col min="8" max="8" width="15" customWidth="1"/>
    <col min="9" max="9" width="17" customWidth="1"/>
    <col min="10" max="10" width="18.140625" customWidth="1"/>
    <col min="11" max="11" width="14.7109375" customWidth="1"/>
    <col min="12" max="12" width="27.85546875" customWidth="1"/>
    <col min="13" max="13" width="19.85546875" customWidth="1"/>
    <col min="14" max="14" width="17.5703125" customWidth="1"/>
  </cols>
  <sheetData>
    <row r="1" spans="1:14" ht="75" x14ac:dyDescent="0.25">
      <c r="A1" s="13" t="s">
        <v>0</v>
      </c>
      <c r="B1" s="13" t="s">
        <v>1</v>
      </c>
      <c r="C1" s="13" t="s">
        <v>20</v>
      </c>
      <c r="D1" s="13" t="s">
        <v>4</v>
      </c>
      <c r="E1" s="13" t="s">
        <v>2</v>
      </c>
      <c r="F1" s="14" t="s">
        <v>5</v>
      </c>
      <c r="G1" s="14" t="s">
        <v>6</v>
      </c>
      <c r="H1" s="14" t="s">
        <v>3</v>
      </c>
      <c r="I1" s="14" t="s">
        <v>7</v>
      </c>
      <c r="J1" s="14" t="s">
        <v>8</v>
      </c>
      <c r="K1" s="14" t="s">
        <v>9</v>
      </c>
      <c r="L1" s="13" t="s">
        <v>29</v>
      </c>
      <c r="M1" s="13" t="s">
        <v>10</v>
      </c>
      <c r="N1" s="13" t="s">
        <v>11</v>
      </c>
    </row>
    <row r="2" spans="1:14" ht="165.75" x14ac:dyDescent="0.25">
      <c r="A2" s="9" t="s">
        <v>40</v>
      </c>
      <c r="B2" s="2" t="s">
        <v>26</v>
      </c>
      <c r="C2" s="2" t="s">
        <v>18</v>
      </c>
      <c r="D2" s="3" t="s">
        <v>35</v>
      </c>
      <c r="E2" s="3">
        <v>41290</v>
      </c>
      <c r="F2" s="8">
        <v>699837605.52999997</v>
      </c>
      <c r="G2" s="8">
        <v>383898069.43000001</v>
      </c>
      <c r="H2" s="8">
        <v>67746718.129999995</v>
      </c>
      <c r="I2" s="8">
        <v>0</v>
      </c>
      <c r="J2" s="8">
        <v>248192817.97</v>
      </c>
      <c r="K2" s="8">
        <v>0</v>
      </c>
      <c r="L2" s="2" t="s">
        <v>31</v>
      </c>
      <c r="M2" s="2" t="s">
        <v>66</v>
      </c>
      <c r="N2" s="3" t="s">
        <v>62</v>
      </c>
    </row>
    <row r="3" spans="1:14" ht="140.25" x14ac:dyDescent="0.25">
      <c r="A3" s="10"/>
      <c r="B3" s="5" t="s">
        <v>41</v>
      </c>
      <c r="C3" s="5" t="s">
        <v>42</v>
      </c>
      <c r="D3" s="3" t="s">
        <v>43</v>
      </c>
      <c r="E3" s="3" t="s">
        <v>55</v>
      </c>
      <c r="F3" s="8">
        <v>403636353.31600004</v>
      </c>
      <c r="G3" s="8">
        <v>204310482.09999999</v>
      </c>
      <c r="H3" s="8">
        <v>36054790.960000001</v>
      </c>
      <c r="I3" s="8">
        <v>0</v>
      </c>
      <c r="J3" s="8">
        <v>163271080.25600004</v>
      </c>
      <c r="K3" s="8">
        <v>0</v>
      </c>
      <c r="L3" s="2" t="s">
        <v>44</v>
      </c>
      <c r="M3" s="2" t="s">
        <v>49</v>
      </c>
      <c r="N3" s="2" t="s">
        <v>67</v>
      </c>
    </row>
    <row r="4" spans="1:14" ht="140.25" x14ac:dyDescent="0.25">
      <c r="A4" s="15"/>
      <c r="B4" s="5" t="s">
        <v>45</v>
      </c>
      <c r="C4" s="5" t="s">
        <v>46</v>
      </c>
      <c r="D4" s="3" t="s">
        <v>47</v>
      </c>
      <c r="E4" s="3" t="s">
        <v>54</v>
      </c>
      <c r="F4" s="8">
        <v>361616376.04000002</v>
      </c>
      <c r="G4" s="8">
        <v>204551751.05649999</v>
      </c>
      <c r="H4" s="8">
        <v>36097367.833499998</v>
      </c>
      <c r="I4" s="8">
        <v>0</v>
      </c>
      <c r="J4" s="8">
        <f>9544584.3+49244624.82+62178048.03</f>
        <v>120967257.15000001</v>
      </c>
      <c r="K4" s="8">
        <v>0</v>
      </c>
      <c r="L4" s="2" t="s">
        <v>69</v>
      </c>
      <c r="M4" s="2" t="s">
        <v>57</v>
      </c>
      <c r="N4" s="2" t="s">
        <v>58</v>
      </c>
    </row>
    <row r="5" spans="1:14" ht="240" x14ac:dyDescent="0.25">
      <c r="A5" s="4" t="s">
        <v>12</v>
      </c>
      <c r="B5" s="5" t="s">
        <v>22</v>
      </c>
      <c r="C5" s="5" t="s">
        <v>14</v>
      </c>
      <c r="D5" s="7" t="s">
        <v>33</v>
      </c>
      <c r="E5" s="6">
        <v>41470</v>
      </c>
      <c r="F5" s="8">
        <v>503689886.44999999</v>
      </c>
      <c r="G5" s="8">
        <v>427690994.80400002</v>
      </c>
      <c r="H5" s="8">
        <v>75474881.436000004</v>
      </c>
      <c r="I5" s="8">
        <v>524010.20999996364</v>
      </c>
      <c r="J5" s="8">
        <v>0</v>
      </c>
      <c r="K5" s="8">
        <v>0</v>
      </c>
      <c r="L5" s="16" t="s">
        <v>39</v>
      </c>
      <c r="M5" s="5" t="s">
        <v>48</v>
      </c>
      <c r="N5" s="5" t="s">
        <v>59</v>
      </c>
    </row>
    <row r="6" spans="1:14" ht="191.25" x14ac:dyDescent="0.25">
      <c r="A6" s="17"/>
      <c r="B6" s="5" t="s">
        <v>23</v>
      </c>
      <c r="C6" s="5" t="s">
        <v>16</v>
      </c>
      <c r="D6" s="6" t="s">
        <v>36</v>
      </c>
      <c r="E6" s="6">
        <v>42293</v>
      </c>
      <c r="F6" s="8">
        <v>390195450.57999998</v>
      </c>
      <c r="G6" s="8">
        <f>381789980.95-H6</f>
        <v>324521483.8075</v>
      </c>
      <c r="H6" s="8">
        <f>381789980.95*0.15</f>
        <v>57268497.142499998</v>
      </c>
      <c r="I6" s="8">
        <f>F6-G6-H6</f>
        <v>8405469.6299999803</v>
      </c>
      <c r="J6" s="8">
        <v>0</v>
      </c>
      <c r="K6" s="8">
        <v>0</v>
      </c>
      <c r="L6" s="5" t="s">
        <v>38</v>
      </c>
      <c r="M6" s="5" t="s">
        <v>50</v>
      </c>
      <c r="N6" s="5" t="s">
        <v>60</v>
      </c>
    </row>
    <row r="7" spans="1:14" ht="255" x14ac:dyDescent="0.25">
      <c r="A7" s="17"/>
      <c r="B7" s="5" t="s">
        <v>24</v>
      </c>
      <c r="C7" s="5" t="s">
        <v>17</v>
      </c>
      <c r="D7" s="6" t="s">
        <v>37</v>
      </c>
      <c r="E7" s="6">
        <v>42366</v>
      </c>
      <c r="F7" s="8">
        <v>537777444.10000002</v>
      </c>
      <c r="G7" s="8">
        <f>525125520.32-H7</f>
        <v>446356692.27200001</v>
      </c>
      <c r="H7" s="8">
        <f>525125520.32*0.15</f>
        <v>78768828.047999993</v>
      </c>
      <c r="I7" s="8">
        <f>F7-G7-H7</f>
        <v>12651923.780000016</v>
      </c>
      <c r="J7" s="8">
        <v>0</v>
      </c>
      <c r="K7" s="8">
        <v>0</v>
      </c>
      <c r="L7" s="5" t="s">
        <v>56</v>
      </c>
      <c r="M7" s="5" t="s">
        <v>51</v>
      </c>
      <c r="N7" s="5" t="s">
        <v>61</v>
      </c>
    </row>
    <row r="8" spans="1:14" ht="192" x14ac:dyDescent="0.25">
      <c r="A8" s="17"/>
      <c r="B8" s="2" t="s">
        <v>21</v>
      </c>
      <c r="C8" s="2" t="s">
        <v>28</v>
      </c>
      <c r="D8" s="2" t="s">
        <v>34</v>
      </c>
      <c r="E8" s="6">
        <v>42367</v>
      </c>
      <c r="F8" s="8">
        <v>151581699.56999999</v>
      </c>
      <c r="G8" s="8">
        <v>55190144.844499998</v>
      </c>
      <c r="H8" s="8">
        <v>9739437.3255000003</v>
      </c>
      <c r="I8" s="8">
        <v>86652117.399999991</v>
      </c>
      <c r="J8" s="8">
        <v>0</v>
      </c>
      <c r="K8" s="8">
        <v>0</v>
      </c>
      <c r="L8" s="11" t="s">
        <v>70</v>
      </c>
      <c r="M8" s="2" t="s">
        <v>52</v>
      </c>
      <c r="N8" s="2" t="s">
        <v>68</v>
      </c>
    </row>
    <row r="9" spans="1:14" ht="409.5" x14ac:dyDescent="0.25">
      <c r="A9" s="1" t="s">
        <v>13</v>
      </c>
      <c r="B9" s="2" t="s">
        <v>25</v>
      </c>
      <c r="C9" s="2" t="s">
        <v>15</v>
      </c>
      <c r="D9" s="3">
        <v>40078</v>
      </c>
      <c r="E9" s="3">
        <v>41150</v>
      </c>
      <c r="F9" s="8">
        <v>720325848.98000002</v>
      </c>
      <c r="G9" s="8">
        <v>307871730.60000002</v>
      </c>
      <c r="H9" s="8">
        <v>54330305.399499997</v>
      </c>
      <c r="I9" s="8">
        <v>0</v>
      </c>
      <c r="J9" s="8">
        <v>358123812.98000002</v>
      </c>
      <c r="K9" s="8">
        <v>0</v>
      </c>
      <c r="L9" s="12" t="s">
        <v>30</v>
      </c>
      <c r="M9" s="3" t="s">
        <v>53</v>
      </c>
      <c r="N9" s="3" t="s">
        <v>64</v>
      </c>
    </row>
    <row r="10" spans="1:14" ht="165.75" x14ac:dyDescent="0.25">
      <c r="A10" s="15"/>
      <c r="B10" s="2" t="s">
        <v>27</v>
      </c>
      <c r="C10" s="2" t="s">
        <v>19</v>
      </c>
      <c r="D10" s="3">
        <v>41257</v>
      </c>
      <c r="E10" s="3">
        <v>42132</v>
      </c>
      <c r="F10" s="8">
        <v>385054780.43000001</v>
      </c>
      <c r="G10" s="8">
        <v>169317644.78999999</v>
      </c>
      <c r="H10" s="8">
        <v>29879584.370000001</v>
      </c>
      <c r="I10" s="8">
        <v>0</v>
      </c>
      <c r="J10" s="8">
        <v>185857551.27000001</v>
      </c>
      <c r="K10" s="8">
        <v>0</v>
      </c>
      <c r="L10" s="2" t="s">
        <v>32</v>
      </c>
      <c r="M10" s="2" t="s">
        <v>65</v>
      </c>
      <c r="N10" s="2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topLeftCell="A9" zoomScale="80" zoomScaleNormal="80" workbookViewId="0">
      <selection activeCell="F10" sqref="F10:K10"/>
    </sheetView>
  </sheetViews>
  <sheetFormatPr defaultRowHeight="15" x14ac:dyDescent="0.25"/>
  <cols>
    <col min="1" max="2" width="25.28515625" customWidth="1"/>
    <col min="3" max="3" width="26.42578125" customWidth="1"/>
    <col min="4" max="4" width="15" customWidth="1"/>
    <col min="5" max="5" width="16" customWidth="1"/>
    <col min="6" max="6" width="16.42578125" style="21" customWidth="1"/>
    <col min="7" max="7" width="16.85546875" customWidth="1"/>
    <col min="8" max="8" width="15" customWidth="1"/>
    <col min="9" max="9" width="17" customWidth="1"/>
    <col min="10" max="10" width="18.140625" customWidth="1"/>
    <col min="11" max="11" width="14.7109375" customWidth="1"/>
    <col min="12" max="12" width="55" customWidth="1"/>
    <col min="13" max="13" width="19.85546875" customWidth="1"/>
    <col min="14" max="14" width="17.5703125" customWidth="1"/>
    <col min="15" max="15" width="18.42578125" customWidth="1"/>
    <col min="16" max="16" width="17.42578125" customWidth="1"/>
  </cols>
  <sheetData>
    <row r="1" spans="1:17" ht="75" x14ac:dyDescent="0.25">
      <c r="A1" s="13" t="s">
        <v>0</v>
      </c>
      <c r="B1" s="13" t="s">
        <v>1</v>
      </c>
      <c r="C1" s="13" t="s">
        <v>20</v>
      </c>
      <c r="D1" s="13" t="s">
        <v>4</v>
      </c>
      <c r="E1" s="13" t="s">
        <v>2</v>
      </c>
      <c r="F1" s="19" t="s">
        <v>5</v>
      </c>
      <c r="G1" s="14" t="s">
        <v>6</v>
      </c>
      <c r="H1" s="14" t="s">
        <v>3</v>
      </c>
      <c r="I1" s="14" t="s">
        <v>7</v>
      </c>
      <c r="J1" s="14" t="s">
        <v>8</v>
      </c>
      <c r="K1" s="14" t="s">
        <v>9</v>
      </c>
      <c r="L1" s="13" t="s">
        <v>29</v>
      </c>
      <c r="M1" s="13" t="s">
        <v>10</v>
      </c>
      <c r="N1" s="13" t="s">
        <v>11</v>
      </c>
    </row>
    <row r="2" spans="1:17" ht="178.5" x14ac:dyDescent="0.25">
      <c r="A2" s="9" t="s">
        <v>40</v>
      </c>
      <c r="B2" s="2" t="s">
        <v>26</v>
      </c>
      <c r="C2" s="2" t="s">
        <v>18</v>
      </c>
      <c r="D2" s="3" t="s">
        <v>35</v>
      </c>
      <c r="E2" s="3">
        <v>41290</v>
      </c>
      <c r="F2" s="20">
        <f>ROUND('Prilojenie 1-lv'!F2/1.9558,2)</f>
        <v>357826774.48000002</v>
      </c>
      <c r="G2" s="22">
        <f>ROUND('Prilojenie 1-lv'!G2/1.9558,2)</f>
        <v>196286976.90000001</v>
      </c>
      <c r="H2" s="22">
        <f>ROUND('Prilojenie 1-lv'!H2/1.9558,2)</f>
        <v>34638878.270000003</v>
      </c>
      <c r="I2" s="22">
        <f>ROUND('Prilojenie 1-lv'!I2/1.9558,2)</f>
        <v>0</v>
      </c>
      <c r="J2" s="22">
        <f>ROUND('Prilojenie 1-lv'!J2/1.9558,2)+0.01</f>
        <v>126900919.31</v>
      </c>
      <c r="K2" s="22">
        <f>ROUND('Prilojenie 1-lv'!K2/1.9558,2)</f>
        <v>0</v>
      </c>
      <c r="L2" s="2" t="s">
        <v>31</v>
      </c>
      <c r="M2" s="2" t="s">
        <v>66</v>
      </c>
      <c r="N2" s="3" t="s">
        <v>62</v>
      </c>
      <c r="O2" s="18"/>
      <c r="P2" s="18"/>
      <c r="Q2" s="18"/>
    </row>
    <row r="3" spans="1:17" ht="89.25" x14ac:dyDescent="0.25">
      <c r="A3" s="10"/>
      <c r="B3" s="5" t="s">
        <v>41</v>
      </c>
      <c r="C3" s="5" t="s">
        <v>42</v>
      </c>
      <c r="D3" s="3" t="s">
        <v>43</v>
      </c>
      <c r="E3" s="3" t="s">
        <v>55</v>
      </c>
      <c r="F3" s="23">
        <f>ROUND('Prilojenie 1-lv'!F3/1.9558,2)</f>
        <v>206379156.00999999</v>
      </c>
      <c r="G3" s="22">
        <f>ROUND('Prilojenie 1-lv'!G3/1.9558,2)</f>
        <v>104463893.09</v>
      </c>
      <c r="H3" s="22">
        <f>ROUND('Prilojenie 1-lv'!H3/1.9558,2)</f>
        <v>18434804.66</v>
      </c>
      <c r="I3" s="22">
        <f>ROUND('Prilojenie 1-lv'!I3/1.9558,2)</f>
        <v>0</v>
      </c>
      <c r="J3" s="22">
        <f>ROUND('Prilojenie 1-lv'!J3/1.9558,2)</f>
        <v>83480458.260000005</v>
      </c>
      <c r="K3" s="22">
        <f>ROUND('Prilojenie 1-lv'!K3/1.9558,2)</f>
        <v>0</v>
      </c>
      <c r="L3" s="2" t="s">
        <v>44</v>
      </c>
      <c r="M3" s="2" t="s">
        <v>49</v>
      </c>
      <c r="N3" s="2" t="s">
        <v>67</v>
      </c>
      <c r="O3" s="18"/>
      <c r="P3" s="18"/>
      <c r="Q3" s="18"/>
    </row>
    <row r="4" spans="1:17" ht="102" x14ac:dyDescent="0.25">
      <c r="A4" s="15"/>
      <c r="B4" s="5" t="s">
        <v>45</v>
      </c>
      <c r="C4" s="5" t="s">
        <v>46</v>
      </c>
      <c r="D4" s="3" t="s">
        <v>47</v>
      </c>
      <c r="E4" s="3" t="s">
        <v>54</v>
      </c>
      <c r="F4" s="23">
        <f>ROUND('Prilojenie 1-lv'!F4/1.9558,2)</f>
        <v>184894353.22999999</v>
      </c>
      <c r="G4" s="22">
        <f>ROUND('Prilojenie 1-lv'!G4/1.9558,2)</f>
        <v>104587253.84</v>
      </c>
      <c r="H4" s="22">
        <f>ROUND('Prilojenie 1-lv'!H4/1.9558,2)</f>
        <v>18456574.210000001</v>
      </c>
      <c r="I4" s="22">
        <f>ROUND('Prilojenie 1-lv'!I4/1.9558,2)</f>
        <v>0</v>
      </c>
      <c r="J4" s="22">
        <f>ROUND('Prilojenie 1-lv'!J4/1.9558,2)</f>
        <v>61850525.18</v>
      </c>
      <c r="K4" s="22">
        <f>ROUND('Prilojenie 1-lv'!K4/1.9558,2)</f>
        <v>0</v>
      </c>
      <c r="L4" s="2" t="s">
        <v>69</v>
      </c>
      <c r="M4" s="2" t="s">
        <v>57</v>
      </c>
      <c r="N4" s="2" t="s">
        <v>58</v>
      </c>
      <c r="O4" s="18"/>
      <c r="P4" s="18"/>
      <c r="Q4" s="18"/>
    </row>
    <row r="5" spans="1:17" ht="132" x14ac:dyDescent="0.25">
      <c r="A5" s="4" t="s">
        <v>12</v>
      </c>
      <c r="B5" s="5" t="s">
        <v>22</v>
      </c>
      <c r="C5" s="5" t="s">
        <v>14</v>
      </c>
      <c r="D5" s="7" t="s">
        <v>33</v>
      </c>
      <c r="E5" s="6">
        <v>41470</v>
      </c>
      <c r="F5" s="20">
        <f>ROUND('Prilojenie 1-lv'!F5/1.9558,2)</f>
        <v>257536499.87</v>
      </c>
      <c r="G5" s="22">
        <f>ROUND('Prilojenie 1-lv'!G5/1.9558,2)</f>
        <v>218678287.56</v>
      </c>
      <c r="H5" s="22">
        <f>ROUND('Prilojenie 1-lv'!H5/1.9558,2)</f>
        <v>38590286.039999999</v>
      </c>
      <c r="I5" s="22">
        <f>ROUND('Prilojenie 1-lv'!I5/1.9558,2)-0.01</f>
        <v>267926.27</v>
      </c>
      <c r="J5" s="22">
        <f>ROUND('Prilojenie 1-lv'!J5/1.9558,2)</f>
        <v>0</v>
      </c>
      <c r="K5" s="22">
        <f>ROUND('Prilojenie 1-lv'!K5/1.9558,2)</f>
        <v>0</v>
      </c>
      <c r="L5" s="16" t="s">
        <v>39</v>
      </c>
      <c r="M5" s="5" t="s">
        <v>48</v>
      </c>
      <c r="N5" s="5" t="s">
        <v>59</v>
      </c>
      <c r="O5" s="18"/>
      <c r="P5" s="18"/>
      <c r="Q5" s="18"/>
    </row>
    <row r="6" spans="1:17" ht="127.5" x14ac:dyDescent="0.25">
      <c r="A6" s="17"/>
      <c r="B6" s="5" t="s">
        <v>23</v>
      </c>
      <c r="C6" s="5" t="s">
        <v>16</v>
      </c>
      <c r="D6" s="6" t="s">
        <v>36</v>
      </c>
      <c r="E6" s="6">
        <v>42293</v>
      </c>
      <c r="F6" s="23">
        <f>ROUND('Prilojenie 1-lv'!F6/1.9558,2)</f>
        <v>199506826.15000001</v>
      </c>
      <c r="G6" s="22">
        <f>ROUND('Prilojenie 1-lv'!G6/1.9558,2)</f>
        <v>165927745.06999999</v>
      </c>
      <c r="H6" s="22">
        <f>ROUND('Prilojenie 1-lv'!H6/1.9558,2)</f>
        <v>29281366.780000001</v>
      </c>
      <c r="I6" s="22">
        <f>ROUND('Prilojenie 1-lv'!I6/1.9558,2)</f>
        <v>4297714.3</v>
      </c>
      <c r="J6" s="22">
        <f>ROUND('Prilojenie 1-lv'!J6/1.9558,2)</f>
        <v>0</v>
      </c>
      <c r="K6" s="22">
        <f>ROUND('Prilojenie 1-lv'!K6/1.9558,2)</f>
        <v>0</v>
      </c>
      <c r="L6" s="5" t="s">
        <v>38</v>
      </c>
      <c r="M6" s="5" t="s">
        <v>50</v>
      </c>
      <c r="N6" s="5" t="s">
        <v>60</v>
      </c>
      <c r="O6" s="18"/>
      <c r="P6" s="18"/>
      <c r="Q6" s="18"/>
    </row>
    <row r="7" spans="1:17" ht="153" x14ac:dyDescent="0.25">
      <c r="A7" s="17"/>
      <c r="B7" s="5" t="s">
        <v>24</v>
      </c>
      <c r="C7" s="5" t="s">
        <v>17</v>
      </c>
      <c r="D7" s="6" t="s">
        <v>37</v>
      </c>
      <c r="E7" s="6">
        <v>42366</v>
      </c>
      <c r="F7" s="23">
        <f>ROUND('Prilojenie 1-lv'!F7/1.9558,2)</f>
        <v>274965458.69</v>
      </c>
      <c r="G7" s="22">
        <f>ROUND('Prilojenie 1-lv'!G7/1.9558,2)</f>
        <v>228222053.52000001</v>
      </c>
      <c r="H7" s="22">
        <f>ROUND('Prilojenie 1-lv'!H7/1.9558,2)</f>
        <v>40274480.030000001</v>
      </c>
      <c r="I7" s="22">
        <f>ROUND('Prilojenie 1-lv'!I7/1.9558,2)</f>
        <v>6468925.1399999997</v>
      </c>
      <c r="J7" s="22">
        <f>ROUND('Prilojenie 1-lv'!J7/1.9558,2)</f>
        <v>0</v>
      </c>
      <c r="K7" s="22">
        <f>ROUND('Prilojenie 1-lv'!K7/1.9558,2)</f>
        <v>0</v>
      </c>
      <c r="L7" s="5" t="s">
        <v>56</v>
      </c>
      <c r="M7" s="5" t="s">
        <v>51</v>
      </c>
      <c r="N7" s="5" t="s">
        <v>61</v>
      </c>
      <c r="O7" s="18"/>
      <c r="P7" s="18"/>
      <c r="Q7" s="18"/>
    </row>
    <row r="8" spans="1:17" ht="174.75" customHeight="1" x14ac:dyDescent="0.25">
      <c r="A8" s="17"/>
      <c r="B8" s="2" t="s">
        <v>21</v>
      </c>
      <c r="C8" s="2" t="s">
        <v>28</v>
      </c>
      <c r="D8" s="2" t="s">
        <v>34</v>
      </c>
      <c r="E8" s="6">
        <v>42367</v>
      </c>
      <c r="F8" s="23">
        <f>ROUND('Prilojenie 1-lv'!F8/1.9558,2)</f>
        <v>77503681.140000001</v>
      </c>
      <c r="G8" s="22">
        <f>ROUND('Prilojenie 1-lv'!G8/1.9558,2)</f>
        <v>28218705.82</v>
      </c>
      <c r="H8" s="22">
        <f>ROUND('Prilojenie 1-lv'!H8/1.9558,2)</f>
        <v>4979771.62</v>
      </c>
      <c r="I8" s="22">
        <f>ROUND('Prilojenie 1-lv'!I8/1.9558,2)</f>
        <v>44305203.700000003</v>
      </c>
      <c r="J8" s="22">
        <f>ROUND('Prilojenie 1-lv'!J8/1.9558,2)</f>
        <v>0</v>
      </c>
      <c r="K8" s="22">
        <f>ROUND('Prilojenie 1-lv'!K8/1.9558,2)</f>
        <v>0</v>
      </c>
      <c r="L8" s="11" t="s">
        <v>70</v>
      </c>
      <c r="M8" s="2" t="s">
        <v>52</v>
      </c>
      <c r="N8" s="2" t="s">
        <v>68</v>
      </c>
      <c r="O8" s="18"/>
      <c r="P8" s="18"/>
      <c r="Q8" s="18"/>
    </row>
    <row r="9" spans="1:17" ht="243" customHeight="1" x14ac:dyDescent="0.25">
      <c r="A9" s="1" t="s">
        <v>13</v>
      </c>
      <c r="B9" s="2" t="s">
        <v>25</v>
      </c>
      <c r="C9" s="2" t="s">
        <v>15</v>
      </c>
      <c r="D9" s="3">
        <v>40078</v>
      </c>
      <c r="E9" s="3">
        <v>41150</v>
      </c>
      <c r="F9" s="23">
        <f>ROUND('Prilojenie 1-lv'!F9/1.9558,2)</f>
        <v>368302407.69999999</v>
      </c>
      <c r="G9" s="22">
        <f>ROUND('Prilojenie 1-lv'!G9/1.9558,2)</f>
        <v>157414730.84999999</v>
      </c>
      <c r="H9" s="22">
        <f>ROUND('Prilojenie 1-lv'!H9/1.9558,2)</f>
        <v>27779070.149999999</v>
      </c>
      <c r="I9" s="22">
        <f>ROUND('Prilojenie 1-lv'!I9/1.9558,2)</f>
        <v>0</v>
      </c>
      <c r="J9" s="22">
        <f>ROUND('Prilojenie 1-lv'!J9/1.9558,2)</f>
        <v>183108606.69999999</v>
      </c>
      <c r="K9" s="22">
        <f>ROUND('Prilojenie 1-lv'!K9/1.9558,2)</f>
        <v>0</v>
      </c>
      <c r="L9" s="12" t="s">
        <v>30</v>
      </c>
      <c r="M9" s="3" t="s">
        <v>53</v>
      </c>
      <c r="N9" s="3" t="s">
        <v>64</v>
      </c>
      <c r="O9" s="18"/>
      <c r="P9" s="18"/>
      <c r="Q9" s="18"/>
    </row>
    <row r="10" spans="1:17" ht="125.25" customHeight="1" x14ac:dyDescent="0.25">
      <c r="A10" s="15"/>
      <c r="B10" s="2" t="s">
        <v>27</v>
      </c>
      <c r="C10" s="2" t="s">
        <v>19</v>
      </c>
      <c r="D10" s="3">
        <v>41257</v>
      </c>
      <c r="E10" s="3">
        <v>42132</v>
      </c>
      <c r="F10" s="23">
        <f>ROUND('Prilojenie 1-lv'!F10/1.9558,2)</f>
        <v>196878402.91999999</v>
      </c>
      <c r="G10" s="22">
        <f>ROUND('Prilojenie 1-lv'!G10/1.9558,2)</f>
        <v>86572065.030000001</v>
      </c>
      <c r="H10" s="22">
        <f>ROUND('Prilojenie 1-lv'!H10/1.9558,2)</f>
        <v>15277423.24</v>
      </c>
      <c r="I10" s="22">
        <f>ROUND('Prilojenie 1-lv'!I10/1.9558,2)</f>
        <v>0</v>
      </c>
      <c r="J10" s="22">
        <f>ROUND('Prilojenie 1-lv'!J10/1.9558,2)</f>
        <v>95028914.650000006</v>
      </c>
      <c r="K10" s="22">
        <f>ROUND('Prilojenie 1-lv'!K10/1.9558,2)</f>
        <v>0</v>
      </c>
      <c r="L10" s="2" t="s">
        <v>32</v>
      </c>
      <c r="M10" s="2" t="s">
        <v>65</v>
      </c>
      <c r="N10" s="2" t="s">
        <v>63</v>
      </c>
      <c r="O10" s="18"/>
      <c r="P10" s="18"/>
      <c r="Q10" s="18"/>
    </row>
    <row r="11" spans="1:17" x14ac:dyDescent="0.25">
      <c r="Q11" s="18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Prilojenie 1-lv</vt:lpstr>
      <vt:lpstr>Prilojenie 1</vt:lpstr>
    </vt:vector>
  </TitlesOfParts>
  <Company>MTITC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Steliana Prodanova Karaivanova</dc:creator>
  <cp:lastModifiedBy>Petia Ivanova</cp:lastModifiedBy>
  <cp:lastPrinted>2017-03-27T10:58:13Z</cp:lastPrinted>
  <dcterms:created xsi:type="dcterms:W3CDTF">2016-08-09T07:17:17Z</dcterms:created>
  <dcterms:modified xsi:type="dcterms:W3CDTF">2017-03-29T13:04:38Z</dcterms:modified>
</cp:coreProperties>
</file>